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2.Información Presupuestal\2.6 Estado Analítico del Ejercicio del Presupuesto de Egresos (COG)\"/>
    </mc:Choice>
  </mc:AlternateContent>
  <bookViews>
    <workbookView xWindow="120" yWindow="45" windowWidth="23715" windowHeight="10035"/>
  </bookViews>
  <sheets>
    <sheet name="EAPECOG_2do_2018" sheetId="1" r:id="rId1"/>
  </sheets>
  <definedNames>
    <definedName name="_xlnm.Print_Area" localSheetId="0">EAPECOG_2do_2018!$A$1:$H$85</definedName>
  </definedNames>
  <calcPr calcId="162913" concurrentCalc="0"/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48" i="1"/>
  <c r="E47" i="1"/>
  <c r="E35" i="1"/>
  <c r="E34" i="1"/>
  <c r="E33" i="1"/>
  <c r="E32" i="1"/>
  <c r="E31" i="1"/>
  <c r="E30" i="1"/>
  <c r="E29" i="1"/>
  <c r="E28" i="1"/>
  <c r="E27" i="1"/>
  <c r="E18" i="1"/>
  <c r="E17" i="1"/>
  <c r="E25" i="1"/>
  <c r="E24" i="1"/>
  <c r="E23" i="1"/>
  <c r="E22" i="1"/>
  <c r="E21" i="1"/>
  <c r="E20" i="1"/>
  <c r="E19" i="1"/>
  <c r="E13" i="1"/>
  <c r="E12" i="1"/>
  <c r="E11" i="1"/>
  <c r="E10" i="1"/>
  <c r="E9" i="1"/>
  <c r="H13" i="1"/>
  <c r="D8" i="1"/>
  <c r="C55" i="1"/>
  <c r="C52" i="1"/>
  <c r="C48" i="1"/>
  <c r="C47" i="1"/>
  <c r="C34" i="1"/>
  <c r="C33" i="1"/>
  <c r="C32" i="1"/>
  <c r="C29" i="1"/>
  <c r="C28" i="1"/>
  <c r="C23" i="1"/>
  <c r="C22" i="1"/>
  <c r="C21" i="1"/>
  <c r="C17" i="1"/>
  <c r="C9" i="1"/>
  <c r="D16" i="1"/>
  <c r="F16" i="1"/>
  <c r="G16" i="1"/>
  <c r="E16" i="1"/>
  <c r="C16" i="1"/>
  <c r="G46" i="1"/>
  <c r="F46" i="1"/>
  <c r="D46" i="1"/>
  <c r="C46" i="1"/>
  <c r="G26" i="1"/>
  <c r="F26" i="1"/>
  <c r="D26" i="1"/>
  <c r="C26" i="1"/>
  <c r="H20" i="1"/>
  <c r="G8" i="1"/>
  <c r="F8" i="1"/>
  <c r="C8" i="1"/>
  <c r="H10" i="1"/>
  <c r="H11" i="1"/>
  <c r="H12" i="1"/>
  <c r="H14" i="1"/>
  <c r="H15" i="1"/>
  <c r="H17" i="1"/>
  <c r="H18" i="1"/>
  <c r="H19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E43" i="1"/>
  <c r="H43" i="1"/>
  <c r="E44" i="1"/>
  <c r="H44" i="1"/>
  <c r="E45" i="1"/>
  <c r="H45" i="1"/>
  <c r="H47" i="1"/>
  <c r="H48" i="1"/>
  <c r="H49" i="1"/>
  <c r="H50" i="1"/>
  <c r="H51" i="1"/>
  <c r="H52" i="1"/>
  <c r="H53" i="1"/>
  <c r="H54" i="1"/>
  <c r="H55" i="1"/>
  <c r="E56" i="1"/>
  <c r="H56" i="1"/>
  <c r="E57" i="1"/>
  <c r="H57" i="1"/>
  <c r="E58" i="1"/>
  <c r="H58" i="1"/>
  <c r="E59" i="1"/>
  <c r="H59" i="1"/>
  <c r="E60" i="1"/>
  <c r="H60" i="1"/>
  <c r="E61" i="1"/>
  <c r="H61" i="1"/>
  <c r="E62" i="1"/>
  <c r="H62" i="1"/>
  <c r="E63" i="1"/>
  <c r="H63" i="1"/>
  <c r="E64" i="1"/>
  <c r="H64" i="1"/>
  <c r="E65" i="1"/>
  <c r="H65" i="1"/>
  <c r="E66" i="1"/>
  <c r="H66" i="1"/>
  <c r="E67" i="1"/>
  <c r="H67" i="1"/>
  <c r="E68" i="1"/>
  <c r="H68" i="1"/>
  <c r="E69" i="1"/>
  <c r="H69" i="1"/>
  <c r="E70" i="1"/>
  <c r="H70" i="1"/>
  <c r="E71" i="1"/>
  <c r="H71" i="1"/>
  <c r="E72" i="1"/>
  <c r="H72" i="1"/>
  <c r="E73" i="1"/>
  <c r="H73" i="1"/>
  <c r="E74" i="1"/>
  <c r="H74" i="1"/>
  <c r="E75" i="1"/>
  <c r="H75" i="1"/>
  <c r="E76" i="1"/>
  <c r="H76" i="1"/>
  <c r="E77" i="1"/>
  <c r="H77" i="1"/>
  <c r="E78" i="1"/>
  <c r="H78" i="1"/>
  <c r="E79" i="1"/>
  <c r="H79" i="1"/>
  <c r="H9" i="1"/>
  <c r="G80" i="1"/>
  <c r="F80" i="1"/>
  <c r="D80" i="1"/>
  <c r="H26" i="1"/>
  <c r="E8" i="1"/>
  <c r="H16" i="1"/>
  <c r="C80" i="1"/>
  <c r="H46" i="1"/>
  <c r="E46" i="1"/>
  <c r="E26" i="1"/>
  <c r="H8" i="1"/>
  <c r="E80" i="1"/>
  <c r="H80" i="1"/>
</calcChain>
</file>

<file path=xl/sharedStrings.xml><?xml version="1.0" encoding="utf-8"?>
<sst xmlns="http://schemas.openxmlformats.org/spreadsheetml/2006/main" count="88" uniqueCount="88">
  <si>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</si>
  <si>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</si>
  <si>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</si>
  <si>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</si>
  <si>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</si>
  <si>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</si>
  <si>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</si>
  <si>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</si>
  <si>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</si>
  <si>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</si>
  <si>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</si>
  <si>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</si>
  <si>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</si>
  <si>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</si>
  <si>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</si>
  <si>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</si>
  <si>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</si>
  <si>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</si>
  <si>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</si>
  <si>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</si>
  <si>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</si>
  <si>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</si>
  <si>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</si>
  <si>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</si>
  <si>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</si>
  <si>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</si>
  <si>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</si>
  <si>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</si>
  <si>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</si>
  <si>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</si>
  <si>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</si>
  <si>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</si>
  <si>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</si>
  <si>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</si>
  <si>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</si>
  <si>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</si>
  <si>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</si>
  <si>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</si>
  <si>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</si>
  <si>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</si>
  <si>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</si>
  <si>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</si>
  <si>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</si>
  <si>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</si>
  <si>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</si>
  <si>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</si>
  <si>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</si>
  <si>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</si>
  <si>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</si>
  <si>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</si>
  <si>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</si>
  <si>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</si>
  <si>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</si>
  <si>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</si>
  <si>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</si>
  <si>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</si>
  <si>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</si>
  <si>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</si>
  <si>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</si>
  <si>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</si>
  <si>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</si>
  <si>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</si>
  <si>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</si>
  <si>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</si>
  <si>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</si>
  <si>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</si>
  <si>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</si>
  <si>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</si>
  <si>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</si>
  <si>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</si>
  <si>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</si>
  <si>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</si>
  <si>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</si>
  <si>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</si>
  <si>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</si>
  <si>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</si>
  <si>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</si>
  <si>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</si>
  <si>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</si>
  <si>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</si>
  <si>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</si>
  <si>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</si>
  <si>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</si>
  <si>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</si>
  <si>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</si>
  <si>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UNIVERSIDAD POLITÉCNICA DEL ESTADO DE MORELOS</t>
  </si>
  <si>
    <t>Bajo protesta de decir verdad declaramos que los Estados Financieros y sus Notas son razonablemente correctos y responsabilidad del emisor</t>
  </si>
  <si>
    <t>Del 01 Enero al 30 de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</si>
</sst>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3" borderId="1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justify" vertical="center" wrapText="1"/>
    </xf>
    <xf numFmtId="164" fontId="2" fillId="4" borderId="12" xfId="1" applyNumberFormat="1" applyFont="1" applyFill="1" applyBorder="1" applyAlignment="1">
      <alignment horizontal="justify" vertical="center" wrapText="1"/>
    </xf>
    <xf numFmtId="164" fontId="2" fillId="4" borderId="10" xfId="1" applyNumberFormat="1" applyFont="1" applyFill="1" applyBorder="1" applyAlignment="1">
      <alignment horizontal="justify" vertical="center" wrapText="1"/>
    </xf>
    <xf numFmtId="164" fontId="4" fillId="4" borderId="12" xfId="1" applyNumberFormat="1" applyFont="1" applyFill="1" applyBorder="1" applyAlignment="1">
      <alignment horizontal="justify" vertical="center" wrapText="1"/>
    </xf>
    <xf numFmtId="164" fontId="4" fillId="4" borderId="10" xfId="1" applyNumberFormat="1" applyFont="1" applyFill="1" applyBorder="1" applyAlignment="1">
      <alignment horizontal="justify" vertical="center" wrapText="1"/>
    </xf>
    <xf numFmtId="164" fontId="2" fillId="4" borderId="16" xfId="1" applyNumberFormat="1" applyFont="1" applyFill="1" applyBorder="1" applyAlignment="1">
      <alignment horizontal="justify" vertical="center" wrapText="1"/>
    </xf>
    <xf numFmtId="0" fontId="3" fillId="4" borderId="0" xfId="0" applyFont="1" applyFill="1"/>
    <xf numFmtId="0" fontId="4" fillId="4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view="pageBreakPreview" zoomScaleNormal="100" zoomScaleSheetLayoutView="100" workbookViewId="0">
      <selection activeCell="B17" sqref="B17"/>
    </sheetView>
  </sheetViews>
  <sheetFormatPr baseColWidth="10" defaultRowHeight="11.25" x14ac:dyDescent="0.2"/>
  <cols>
    <col min="1" max="1" width="5.7109375" style="1" customWidth="1"/>
    <col min="2" max="2" width="55" style="1" customWidth="1"/>
    <col min="3" max="3" width="11.7109375" style="1" bestFit="1" customWidth="1"/>
    <col min="4" max="4" width="14.7109375" style="1" customWidth="1"/>
    <col min="5" max="16384" width="11.42578125" style="1"/>
  </cols>
  <sheetData>
    <row r="1" spans="1:8" ht="15" x14ac:dyDescent="0.2">
      <c r="A1" s="14" t="s">
        <v>85</v>
      </c>
      <c r="B1" s="15"/>
      <c r="C1" s="15"/>
      <c r="D1" s="15"/>
      <c r="E1" s="15"/>
      <c r="F1" s="15"/>
      <c r="G1" s="15"/>
      <c r="H1" s="16"/>
    </row>
    <row r="2" spans="1:8" x14ac:dyDescent="0.2">
      <c r="A2" s="17" t="s">
        <v>0</v>
      </c>
      <c r="B2" s="18"/>
      <c r="C2" s="18"/>
      <c r="D2" s="18"/>
      <c r="E2" s="18"/>
      <c r="F2" s="18"/>
      <c r="G2" s="18"/>
      <c r="H2" s="19"/>
    </row>
    <row r="3" spans="1:8" x14ac:dyDescent="0.2">
      <c r="A3" s="17" t="s">
        <v>1</v>
      </c>
      <c r="B3" s="18"/>
      <c r="C3" s="18"/>
      <c r="D3" s="18"/>
      <c r="E3" s="18"/>
      <c r="F3" s="18"/>
      <c r="G3" s="18"/>
      <c r="H3" s="19"/>
    </row>
    <row r="4" spans="1:8" ht="12" thickBot="1" x14ac:dyDescent="0.25">
      <c r="A4" s="20" t="s">
        <v>87</v>
      </c>
      <c r="B4" s="21"/>
      <c r="C4" s="21"/>
      <c r="D4" s="21"/>
      <c r="E4" s="21"/>
      <c r="F4" s="21"/>
      <c r="G4" s="21"/>
      <c r="H4" s="22"/>
    </row>
    <row r="5" spans="1:8" ht="12" thickBot="1" x14ac:dyDescent="0.25">
      <c r="A5" s="23" t="s">
        <v>2</v>
      </c>
      <c r="B5" s="24"/>
      <c r="C5" s="29" t="s">
        <v>3</v>
      </c>
      <c r="D5" s="30"/>
      <c r="E5" s="30"/>
      <c r="F5" s="30"/>
      <c r="G5" s="31"/>
      <c r="H5" s="32" t="s">
        <v>4</v>
      </c>
    </row>
    <row r="6" spans="1:8" ht="23.25" thickBot="1" x14ac:dyDescent="0.25">
      <c r="A6" s="25"/>
      <c r="B6" s="26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3"/>
    </row>
    <row r="7" spans="1:8" ht="12" thickBot="1" x14ac:dyDescent="0.25">
      <c r="A7" s="27"/>
      <c r="B7" s="28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">
      <c r="A8" s="36" t="s">
        <v>12</v>
      </c>
      <c r="B8" s="37"/>
      <c r="C8" s="7">
        <f>SUM(C9:C15)</f>
        <v>56522584</v>
      </c>
      <c r="D8" s="7">
        <f>SUM(D9:D15)</f>
        <v>353125</v>
      </c>
      <c r="E8" s="7">
        <f t="shared" ref="E8:H8" si="0">SUM(E9:E15)</f>
        <v>56875709</v>
      </c>
      <c r="F8" s="7">
        <f t="shared" si="0"/>
        <v>28831022</v>
      </c>
      <c r="G8" s="7">
        <f t="shared" si="0"/>
        <v>22004031</v>
      </c>
      <c r="H8" s="7">
        <f t="shared" si="0"/>
        <v>28044687</v>
      </c>
    </row>
    <row r="9" spans="1:8" x14ac:dyDescent="0.2">
      <c r="A9" s="3"/>
      <c r="B9" s="4" t="s">
        <v>13</v>
      </c>
      <c r="C9" s="9">
        <f>19490158+17794</f>
        <v>19507952</v>
      </c>
      <c r="D9" s="10">
        <v>1447503</v>
      </c>
      <c r="E9" s="10">
        <f>+C9+D9</f>
        <v>20955455</v>
      </c>
      <c r="F9" s="10">
        <v>9656636</v>
      </c>
      <c r="G9" s="10">
        <v>9656636</v>
      </c>
      <c r="H9" s="10">
        <f>+E9-F9</f>
        <v>11298819</v>
      </c>
    </row>
    <row r="10" spans="1:8" x14ac:dyDescent="0.2">
      <c r="A10" s="3"/>
      <c r="B10" s="4" t="s">
        <v>14</v>
      </c>
      <c r="C10" s="9">
        <v>16668434</v>
      </c>
      <c r="D10" s="10">
        <v>-2879901</v>
      </c>
      <c r="E10" s="10">
        <f t="shared" ref="E10:E13" si="1">+C10+D10</f>
        <v>13788533</v>
      </c>
      <c r="F10" s="10">
        <v>6737845</v>
      </c>
      <c r="G10" s="10">
        <v>6737845</v>
      </c>
      <c r="H10" s="10">
        <f t="shared" ref="H10:H73" si="2">+E10-F10</f>
        <v>7050688</v>
      </c>
    </row>
    <row r="11" spans="1:8" x14ac:dyDescent="0.2">
      <c r="A11" s="3"/>
      <c r="B11" s="4" t="s">
        <v>15</v>
      </c>
      <c r="C11" s="9">
        <v>11109776</v>
      </c>
      <c r="D11" s="10">
        <v>318811</v>
      </c>
      <c r="E11" s="10">
        <f t="shared" si="1"/>
        <v>11428587</v>
      </c>
      <c r="F11" s="10">
        <v>6337190</v>
      </c>
      <c r="G11" s="10">
        <v>1267995</v>
      </c>
      <c r="H11" s="10">
        <f t="shared" si="2"/>
        <v>5091397</v>
      </c>
    </row>
    <row r="12" spans="1:8" x14ac:dyDescent="0.2">
      <c r="A12" s="3"/>
      <c r="B12" s="4" t="s">
        <v>16</v>
      </c>
      <c r="C12" s="9">
        <v>7089119</v>
      </c>
      <c r="D12" s="10">
        <v>574812</v>
      </c>
      <c r="E12" s="10">
        <f t="shared" si="1"/>
        <v>7663931</v>
      </c>
      <c r="F12" s="10">
        <v>4424581</v>
      </c>
      <c r="G12" s="10">
        <v>3371863</v>
      </c>
      <c r="H12" s="10">
        <f t="shared" si="2"/>
        <v>3239350</v>
      </c>
    </row>
    <row r="13" spans="1:8" x14ac:dyDescent="0.2">
      <c r="A13" s="3"/>
      <c r="B13" s="4" t="s">
        <v>17</v>
      </c>
      <c r="C13" s="9">
        <v>2147303</v>
      </c>
      <c r="D13" s="10">
        <v>891900</v>
      </c>
      <c r="E13" s="10">
        <f t="shared" si="1"/>
        <v>3039203</v>
      </c>
      <c r="F13" s="10">
        <v>1674770</v>
      </c>
      <c r="G13" s="10">
        <v>969692</v>
      </c>
      <c r="H13" s="10">
        <f>+E13-F13</f>
        <v>1364433</v>
      </c>
    </row>
    <row r="14" spans="1:8" x14ac:dyDescent="0.2">
      <c r="A14" s="3"/>
      <c r="B14" s="4" t="s">
        <v>18</v>
      </c>
      <c r="C14" s="9">
        <v>0</v>
      </c>
      <c r="D14" s="10">
        <v>0</v>
      </c>
      <c r="E14" s="10">
        <v>0</v>
      </c>
      <c r="F14" s="10">
        <v>0</v>
      </c>
      <c r="G14" s="10">
        <v>0</v>
      </c>
      <c r="H14" s="10">
        <f t="shared" si="2"/>
        <v>0</v>
      </c>
    </row>
    <row r="15" spans="1:8" x14ac:dyDescent="0.2">
      <c r="A15" s="3"/>
      <c r="B15" s="4" t="s">
        <v>19</v>
      </c>
      <c r="C15" s="9">
        <v>0</v>
      </c>
      <c r="D15" s="10">
        <v>0</v>
      </c>
      <c r="E15" s="10">
        <v>0</v>
      </c>
      <c r="F15" s="10">
        <v>0</v>
      </c>
      <c r="G15" s="10">
        <v>0</v>
      </c>
      <c r="H15" s="10">
        <f t="shared" si="2"/>
        <v>0</v>
      </c>
    </row>
    <row r="16" spans="1:8" x14ac:dyDescent="0.2">
      <c r="A16" s="34" t="s">
        <v>20</v>
      </c>
      <c r="B16" s="35"/>
      <c r="C16" s="7">
        <f>SUM(C17:C25)</f>
        <v>2531838</v>
      </c>
      <c r="D16" s="7">
        <f t="shared" ref="D16:H16" si="3">SUM(D17:D25)</f>
        <v>372289</v>
      </c>
      <c r="E16" s="7">
        <f t="shared" si="3"/>
        <v>2904127</v>
      </c>
      <c r="F16" s="7">
        <f t="shared" si="3"/>
        <v>874131</v>
      </c>
      <c r="G16" s="7">
        <f t="shared" si="3"/>
        <v>758617</v>
      </c>
      <c r="H16" s="7">
        <f t="shared" si="3"/>
        <v>2029996</v>
      </c>
    </row>
    <row r="17" spans="1:8" x14ac:dyDescent="0.2">
      <c r="A17" s="3"/>
      <c r="B17" s="4" t="s">
        <v>21</v>
      </c>
      <c r="C17" s="9">
        <f>734600+27274</f>
        <v>761874</v>
      </c>
      <c r="D17" s="10">
        <v>-41457</v>
      </c>
      <c r="E17" s="10">
        <f>+C17+D17</f>
        <v>720417</v>
      </c>
      <c r="F17" s="10">
        <v>212438</v>
      </c>
      <c r="G17" s="10">
        <v>173213</v>
      </c>
      <c r="H17" s="10">
        <f t="shared" si="2"/>
        <v>507979</v>
      </c>
    </row>
    <row r="18" spans="1:8" x14ac:dyDescent="0.2">
      <c r="A18" s="3"/>
      <c r="B18" s="4" t="s">
        <v>22</v>
      </c>
      <c r="C18" s="9">
        <v>209300</v>
      </c>
      <c r="D18" s="10">
        <v>-29248</v>
      </c>
      <c r="E18" s="10">
        <f>+C18+D18</f>
        <v>180052</v>
      </c>
      <c r="F18" s="10">
        <v>55658</v>
      </c>
      <c r="G18" s="10">
        <v>48094</v>
      </c>
      <c r="H18" s="10">
        <f t="shared" si="2"/>
        <v>124394</v>
      </c>
    </row>
    <row r="19" spans="1:8" x14ac:dyDescent="0.2">
      <c r="A19" s="3"/>
      <c r="B19" s="4" t="s">
        <v>23</v>
      </c>
      <c r="C19" s="9">
        <v>50000</v>
      </c>
      <c r="D19" s="10">
        <v>-36482</v>
      </c>
      <c r="E19" s="10">
        <f t="shared" ref="E19:E25" si="4">+C19+D19</f>
        <v>13518</v>
      </c>
      <c r="F19" s="10">
        <v>0</v>
      </c>
      <c r="G19" s="10">
        <v>0</v>
      </c>
      <c r="H19" s="10">
        <f t="shared" si="2"/>
        <v>13518</v>
      </c>
    </row>
    <row r="20" spans="1:8" x14ac:dyDescent="0.2">
      <c r="A20" s="3"/>
      <c r="B20" s="4" t="s">
        <v>24</v>
      </c>
      <c r="C20" s="9">
        <v>228600</v>
      </c>
      <c r="D20" s="10">
        <v>76267</v>
      </c>
      <c r="E20" s="10">
        <f t="shared" si="4"/>
        <v>304867</v>
      </c>
      <c r="F20" s="10">
        <v>100378</v>
      </c>
      <c r="G20" s="10">
        <v>80547</v>
      </c>
      <c r="H20" s="10">
        <f>+E20-F20</f>
        <v>204489</v>
      </c>
    </row>
    <row r="21" spans="1:8" x14ac:dyDescent="0.2">
      <c r="A21" s="3"/>
      <c r="B21" s="4" t="s">
        <v>25</v>
      </c>
      <c r="C21" s="9">
        <f>420688+34575</f>
        <v>455263</v>
      </c>
      <c r="D21" s="10">
        <v>381310</v>
      </c>
      <c r="E21" s="10">
        <f t="shared" si="4"/>
        <v>836573</v>
      </c>
      <c r="F21" s="10">
        <v>167108</v>
      </c>
      <c r="G21" s="10">
        <v>141236</v>
      </c>
      <c r="H21" s="10">
        <f t="shared" si="2"/>
        <v>669465</v>
      </c>
    </row>
    <row r="22" spans="1:8" x14ac:dyDescent="0.2">
      <c r="A22" s="3"/>
      <c r="B22" s="4" t="s">
        <v>26</v>
      </c>
      <c r="C22" s="9">
        <f>159000+118</f>
        <v>159118</v>
      </c>
      <c r="D22" s="10">
        <v>-15070</v>
      </c>
      <c r="E22" s="10">
        <f t="shared" si="4"/>
        <v>144048</v>
      </c>
      <c r="F22" s="10">
        <v>69434</v>
      </c>
      <c r="G22" s="10">
        <v>69434</v>
      </c>
      <c r="H22" s="10">
        <f t="shared" si="2"/>
        <v>74614</v>
      </c>
    </row>
    <row r="23" spans="1:8" x14ac:dyDescent="0.2">
      <c r="A23" s="3"/>
      <c r="B23" s="4" t="s">
        <v>27</v>
      </c>
      <c r="C23" s="9">
        <f>432317+2183</f>
        <v>434500</v>
      </c>
      <c r="D23" s="10">
        <v>-1879</v>
      </c>
      <c r="E23" s="10">
        <f t="shared" si="4"/>
        <v>432621</v>
      </c>
      <c r="F23" s="10">
        <v>187231</v>
      </c>
      <c r="G23" s="10">
        <v>174947</v>
      </c>
      <c r="H23" s="10">
        <f t="shared" si="2"/>
        <v>245390</v>
      </c>
    </row>
    <row r="24" spans="1:8" x14ac:dyDescent="0.2">
      <c r="A24" s="3"/>
      <c r="B24" s="4" t="s">
        <v>28</v>
      </c>
      <c r="C24" s="9">
        <v>0</v>
      </c>
      <c r="D24" s="10">
        <v>0</v>
      </c>
      <c r="E24" s="10">
        <f t="shared" si="4"/>
        <v>0</v>
      </c>
      <c r="F24" s="10">
        <v>0</v>
      </c>
      <c r="G24" s="10">
        <v>0</v>
      </c>
      <c r="H24" s="10">
        <f t="shared" si="2"/>
        <v>0</v>
      </c>
    </row>
    <row r="25" spans="1:8" x14ac:dyDescent="0.2">
      <c r="A25" s="3"/>
      <c r="B25" s="4" t="s">
        <v>29</v>
      </c>
      <c r="C25" s="9">
        <v>233183</v>
      </c>
      <c r="D25" s="10">
        <v>38848</v>
      </c>
      <c r="E25" s="10">
        <f t="shared" si="4"/>
        <v>272031</v>
      </c>
      <c r="F25" s="10">
        <v>81884</v>
      </c>
      <c r="G25" s="10">
        <v>71146</v>
      </c>
      <c r="H25" s="10">
        <f t="shared" si="2"/>
        <v>190147</v>
      </c>
    </row>
    <row r="26" spans="1:8" x14ac:dyDescent="0.2">
      <c r="A26" s="34" t="s">
        <v>30</v>
      </c>
      <c r="B26" s="35"/>
      <c r="C26" s="7">
        <f>SUM(C27:C35)</f>
        <v>24263128</v>
      </c>
      <c r="D26" s="7">
        <f t="shared" ref="D26:H26" si="5">SUM(D27:D35)</f>
        <v>350257</v>
      </c>
      <c r="E26" s="7">
        <f t="shared" si="5"/>
        <v>24613385</v>
      </c>
      <c r="F26" s="7">
        <f t="shared" si="5"/>
        <v>8184243</v>
      </c>
      <c r="G26" s="7">
        <f t="shared" si="5"/>
        <v>8044462</v>
      </c>
      <c r="H26" s="7">
        <f t="shared" si="5"/>
        <v>16429142</v>
      </c>
    </row>
    <row r="27" spans="1:8" x14ac:dyDescent="0.2">
      <c r="A27" s="3"/>
      <c r="B27" s="4" t="s">
        <v>31</v>
      </c>
      <c r="C27" s="9">
        <v>2372616</v>
      </c>
      <c r="D27" s="10">
        <v>-20000</v>
      </c>
      <c r="E27" s="10">
        <f>+C27+D27</f>
        <v>2352616</v>
      </c>
      <c r="F27" s="10">
        <v>1137571</v>
      </c>
      <c r="G27" s="10">
        <v>1137571</v>
      </c>
      <c r="H27" s="10">
        <f t="shared" si="2"/>
        <v>1215045</v>
      </c>
    </row>
    <row r="28" spans="1:8" x14ac:dyDescent="0.2">
      <c r="A28" s="3"/>
      <c r="B28" s="4" t="s">
        <v>32</v>
      </c>
      <c r="C28" s="9">
        <f>689900+18071</f>
        <v>707971</v>
      </c>
      <c r="D28" s="10">
        <v>4988</v>
      </c>
      <c r="E28" s="10">
        <f t="shared" ref="E28:E35" si="6">+C28+D28</f>
        <v>712959</v>
      </c>
      <c r="F28" s="10">
        <v>348120</v>
      </c>
      <c r="G28" s="10">
        <v>348120</v>
      </c>
      <c r="H28" s="10">
        <f t="shared" si="2"/>
        <v>364839</v>
      </c>
    </row>
    <row r="29" spans="1:8" x14ac:dyDescent="0.2">
      <c r="A29" s="3"/>
      <c r="B29" s="4" t="s">
        <v>33</v>
      </c>
      <c r="C29" s="9">
        <f>5494816+1805289</f>
        <v>7300105</v>
      </c>
      <c r="D29" s="10">
        <v>175631</v>
      </c>
      <c r="E29" s="10">
        <f t="shared" si="6"/>
        <v>7475736</v>
      </c>
      <c r="F29" s="10">
        <v>1925547</v>
      </c>
      <c r="G29" s="10">
        <v>1914034</v>
      </c>
      <c r="H29" s="10">
        <f t="shared" si="2"/>
        <v>5550189</v>
      </c>
    </row>
    <row r="30" spans="1:8" x14ac:dyDescent="0.2">
      <c r="A30" s="3"/>
      <c r="B30" s="4" t="s">
        <v>34</v>
      </c>
      <c r="C30" s="9">
        <v>279700</v>
      </c>
      <c r="D30" s="10">
        <v>-69482</v>
      </c>
      <c r="E30" s="10">
        <f t="shared" si="6"/>
        <v>210218</v>
      </c>
      <c r="F30" s="10">
        <v>198048</v>
      </c>
      <c r="G30" s="10">
        <v>198048</v>
      </c>
      <c r="H30" s="10">
        <f t="shared" si="2"/>
        <v>12170</v>
      </c>
    </row>
    <row r="31" spans="1:8" x14ac:dyDescent="0.2">
      <c r="A31" s="3"/>
      <c r="B31" s="4" t="s">
        <v>35</v>
      </c>
      <c r="C31" s="9">
        <v>10779067</v>
      </c>
      <c r="D31" s="10">
        <v>230716</v>
      </c>
      <c r="E31" s="10">
        <f t="shared" si="6"/>
        <v>11009783</v>
      </c>
      <c r="F31" s="10">
        <v>3520880</v>
      </c>
      <c r="G31" s="10">
        <v>3401167</v>
      </c>
      <c r="H31" s="10">
        <f t="shared" si="2"/>
        <v>7488903</v>
      </c>
    </row>
    <row r="32" spans="1:8" x14ac:dyDescent="0.2">
      <c r="A32" s="3"/>
      <c r="B32" s="4" t="s">
        <v>36</v>
      </c>
      <c r="C32" s="9">
        <f>391350+81970</f>
        <v>473320</v>
      </c>
      <c r="D32" s="10">
        <v>71019</v>
      </c>
      <c r="E32" s="10">
        <f t="shared" si="6"/>
        <v>544339</v>
      </c>
      <c r="F32" s="10">
        <v>122408</v>
      </c>
      <c r="G32" s="10">
        <v>113853</v>
      </c>
      <c r="H32" s="10">
        <f t="shared" si="2"/>
        <v>421931</v>
      </c>
    </row>
    <row r="33" spans="1:8" x14ac:dyDescent="0.2">
      <c r="A33" s="3"/>
      <c r="B33" s="4" t="s">
        <v>37</v>
      </c>
      <c r="C33" s="9">
        <f>981600+109033</f>
        <v>1090633</v>
      </c>
      <c r="D33" s="10">
        <v>-20913</v>
      </c>
      <c r="E33" s="10">
        <f t="shared" si="6"/>
        <v>1069720</v>
      </c>
      <c r="F33" s="10">
        <v>354070</v>
      </c>
      <c r="G33" s="10">
        <v>354070</v>
      </c>
      <c r="H33" s="10">
        <f t="shared" si="2"/>
        <v>715650</v>
      </c>
    </row>
    <row r="34" spans="1:8" x14ac:dyDescent="0.2">
      <c r="A34" s="3"/>
      <c r="B34" s="4" t="s">
        <v>38</v>
      </c>
      <c r="C34" s="9">
        <f>337500+95716</f>
        <v>433216</v>
      </c>
      <c r="D34" s="10">
        <v>-9070</v>
      </c>
      <c r="E34" s="10">
        <f t="shared" si="6"/>
        <v>424146</v>
      </c>
      <c r="F34" s="10">
        <v>181389</v>
      </c>
      <c r="G34" s="10">
        <v>181389</v>
      </c>
      <c r="H34" s="10">
        <f t="shared" si="2"/>
        <v>242757</v>
      </c>
    </row>
    <row r="35" spans="1:8" x14ac:dyDescent="0.2">
      <c r="A35" s="3"/>
      <c r="B35" s="4" t="s">
        <v>39</v>
      </c>
      <c r="C35" s="9">
        <v>826500</v>
      </c>
      <c r="D35" s="10">
        <v>-12632</v>
      </c>
      <c r="E35" s="10">
        <f t="shared" si="6"/>
        <v>813868</v>
      </c>
      <c r="F35" s="10">
        <v>396210</v>
      </c>
      <c r="G35" s="10">
        <v>396210</v>
      </c>
      <c r="H35" s="10">
        <f t="shared" si="2"/>
        <v>417658</v>
      </c>
    </row>
    <row r="36" spans="1:8" x14ac:dyDescent="0.2">
      <c r="A36" s="34" t="s">
        <v>40</v>
      </c>
      <c r="B36" s="35"/>
      <c r="C36" s="7">
        <v>0</v>
      </c>
      <c r="D36" s="8">
        <v>0</v>
      </c>
      <c r="E36" s="10">
        <v>0</v>
      </c>
      <c r="F36" s="8">
        <v>0</v>
      </c>
      <c r="G36" s="8">
        <v>0</v>
      </c>
      <c r="H36" s="10">
        <f t="shared" si="2"/>
        <v>0</v>
      </c>
    </row>
    <row r="37" spans="1:8" x14ac:dyDescent="0.2">
      <c r="A37" s="3"/>
      <c r="B37" s="4" t="s">
        <v>41</v>
      </c>
      <c r="C37" s="9">
        <v>0</v>
      </c>
      <c r="D37" s="10">
        <v>0</v>
      </c>
      <c r="E37" s="10">
        <f t="shared" ref="E37:E73" si="7">+C37+D37</f>
        <v>0</v>
      </c>
      <c r="F37" s="10">
        <v>0</v>
      </c>
      <c r="G37" s="10">
        <v>0</v>
      </c>
      <c r="H37" s="10">
        <f t="shared" si="2"/>
        <v>0</v>
      </c>
    </row>
    <row r="38" spans="1:8" x14ac:dyDescent="0.2">
      <c r="A38" s="3"/>
      <c r="B38" s="4" t="s">
        <v>42</v>
      </c>
      <c r="C38" s="9">
        <v>0</v>
      </c>
      <c r="D38" s="10">
        <v>0</v>
      </c>
      <c r="E38" s="10">
        <f t="shared" si="7"/>
        <v>0</v>
      </c>
      <c r="F38" s="10">
        <v>0</v>
      </c>
      <c r="G38" s="10">
        <v>0</v>
      </c>
      <c r="H38" s="10">
        <f t="shared" si="2"/>
        <v>0</v>
      </c>
    </row>
    <row r="39" spans="1:8" x14ac:dyDescent="0.2">
      <c r="A39" s="3"/>
      <c r="B39" s="4" t="s">
        <v>43</v>
      </c>
      <c r="C39" s="9">
        <v>0</v>
      </c>
      <c r="D39" s="10">
        <v>0</v>
      </c>
      <c r="E39" s="10">
        <f t="shared" si="7"/>
        <v>0</v>
      </c>
      <c r="F39" s="10">
        <v>0</v>
      </c>
      <c r="G39" s="10">
        <v>0</v>
      </c>
      <c r="H39" s="10">
        <f t="shared" si="2"/>
        <v>0</v>
      </c>
    </row>
    <row r="40" spans="1:8" x14ac:dyDescent="0.2">
      <c r="A40" s="3"/>
      <c r="B40" s="4" t="s">
        <v>44</v>
      </c>
      <c r="C40" s="9">
        <v>0</v>
      </c>
      <c r="D40" s="10">
        <v>0</v>
      </c>
      <c r="E40" s="10">
        <f t="shared" si="7"/>
        <v>0</v>
      </c>
      <c r="F40" s="10">
        <v>0</v>
      </c>
      <c r="G40" s="10">
        <v>0</v>
      </c>
      <c r="H40" s="10">
        <f t="shared" si="2"/>
        <v>0</v>
      </c>
    </row>
    <row r="41" spans="1:8" x14ac:dyDescent="0.2">
      <c r="A41" s="3"/>
      <c r="B41" s="4" t="s">
        <v>45</v>
      </c>
      <c r="C41" s="9">
        <v>0</v>
      </c>
      <c r="D41" s="10">
        <v>0</v>
      </c>
      <c r="E41" s="10">
        <f t="shared" si="7"/>
        <v>0</v>
      </c>
      <c r="F41" s="10">
        <v>0</v>
      </c>
      <c r="G41" s="10">
        <v>0</v>
      </c>
      <c r="H41" s="10">
        <f t="shared" si="2"/>
        <v>0</v>
      </c>
    </row>
    <row r="42" spans="1:8" x14ac:dyDescent="0.2">
      <c r="A42" s="3"/>
      <c r="B42" s="4" t="s">
        <v>46</v>
      </c>
      <c r="C42" s="9">
        <v>0</v>
      </c>
      <c r="D42" s="10">
        <v>0</v>
      </c>
      <c r="E42" s="10">
        <f t="shared" si="7"/>
        <v>0</v>
      </c>
      <c r="F42" s="10">
        <v>0</v>
      </c>
      <c r="G42" s="10">
        <v>0</v>
      </c>
      <c r="H42" s="10">
        <f t="shared" si="2"/>
        <v>0</v>
      </c>
    </row>
    <row r="43" spans="1:8" x14ac:dyDescent="0.2">
      <c r="A43" s="3"/>
      <c r="B43" s="4" t="s">
        <v>47</v>
      </c>
      <c r="C43" s="9">
        <v>0</v>
      </c>
      <c r="D43" s="10">
        <v>0</v>
      </c>
      <c r="E43" s="10">
        <f t="shared" si="7"/>
        <v>0</v>
      </c>
      <c r="F43" s="10">
        <v>0</v>
      </c>
      <c r="G43" s="10">
        <v>0</v>
      </c>
      <c r="H43" s="10">
        <f t="shared" si="2"/>
        <v>0</v>
      </c>
    </row>
    <row r="44" spans="1:8" x14ac:dyDescent="0.2">
      <c r="A44" s="3"/>
      <c r="B44" s="4" t="s">
        <v>48</v>
      </c>
      <c r="C44" s="9">
        <v>0</v>
      </c>
      <c r="D44" s="10">
        <v>0</v>
      </c>
      <c r="E44" s="10">
        <f t="shared" si="7"/>
        <v>0</v>
      </c>
      <c r="F44" s="10">
        <v>0</v>
      </c>
      <c r="G44" s="10">
        <v>0</v>
      </c>
      <c r="H44" s="10">
        <f t="shared" si="2"/>
        <v>0</v>
      </c>
    </row>
    <row r="45" spans="1:8" x14ac:dyDescent="0.2">
      <c r="A45" s="3"/>
      <c r="B45" s="4" t="s">
        <v>49</v>
      </c>
      <c r="C45" s="9">
        <v>0</v>
      </c>
      <c r="D45" s="10">
        <v>0</v>
      </c>
      <c r="E45" s="10">
        <f t="shared" si="7"/>
        <v>0</v>
      </c>
      <c r="F45" s="10">
        <v>0</v>
      </c>
      <c r="G45" s="10"/>
      <c r="H45" s="10">
        <f t="shared" si="2"/>
        <v>0</v>
      </c>
    </row>
    <row r="46" spans="1:8" x14ac:dyDescent="0.2">
      <c r="A46" s="34" t="s">
        <v>50</v>
      </c>
      <c r="B46" s="35"/>
      <c r="C46" s="7">
        <f>SUM(C47:C55)</f>
        <v>1663761</v>
      </c>
      <c r="D46" s="7">
        <f t="shared" ref="D46:H46" si="8">SUM(D47:D55)</f>
        <v>133270</v>
      </c>
      <c r="E46" s="7">
        <f t="shared" si="8"/>
        <v>1797031</v>
      </c>
      <c r="F46" s="7">
        <f t="shared" si="8"/>
        <v>620869</v>
      </c>
      <c r="G46" s="7">
        <f t="shared" si="8"/>
        <v>581423</v>
      </c>
      <c r="H46" s="7">
        <f t="shared" si="8"/>
        <v>1176162</v>
      </c>
    </row>
    <row r="47" spans="1:8" x14ac:dyDescent="0.2">
      <c r="A47" s="3"/>
      <c r="B47" s="4" t="s">
        <v>51</v>
      </c>
      <c r="C47" s="9">
        <f>436551+189657</f>
        <v>626208</v>
      </c>
      <c r="D47" s="10">
        <v>162151</v>
      </c>
      <c r="E47" s="10">
        <f>+C47+D47</f>
        <v>788359</v>
      </c>
      <c r="F47" s="10">
        <v>434918</v>
      </c>
      <c r="G47" s="10">
        <v>415952</v>
      </c>
      <c r="H47" s="10">
        <f t="shared" si="2"/>
        <v>353441</v>
      </c>
    </row>
    <row r="48" spans="1:8" x14ac:dyDescent="0.2">
      <c r="A48" s="3"/>
      <c r="B48" s="4" t="s">
        <v>52</v>
      </c>
      <c r="C48" s="9">
        <f>83000+142</f>
        <v>83142</v>
      </c>
      <c r="D48" s="10">
        <v>34163</v>
      </c>
      <c r="E48" s="10">
        <f t="shared" ref="E48:E55" si="9">+C48+D48</f>
        <v>117305</v>
      </c>
      <c r="F48" s="10">
        <v>96643</v>
      </c>
      <c r="G48" s="10">
        <v>76163</v>
      </c>
      <c r="H48" s="10">
        <f t="shared" si="2"/>
        <v>20662</v>
      </c>
    </row>
    <row r="49" spans="1:8" x14ac:dyDescent="0.2">
      <c r="A49" s="3"/>
      <c r="B49" s="4" t="s">
        <v>53</v>
      </c>
      <c r="C49" s="9">
        <v>580427</v>
      </c>
      <c r="D49" s="10">
        <v>-129223</v>
      </c>
      <c r="E49" s="10">
        <f t="shared" si="9"/>
        <v>451204</v>
      </c>
      <c r="F49" s="10">
        <v>75161</v>
      </c>
      <c r="G49" s="10">
        <v>75161</v>
      </c>
      <c r="H49" s="10">
        <f t="shared" si="2"/>
        <v>376043</v>
      </c>
    </row>
    <row r="50" spans="1:8" x14ac:dyDescent="0.2">
      <c r="A50" s="3"/>
      <c r="B50" s="4" t="s">
        <v>54</v>
      </c>
      <c r="C50" s="9">
        <v>0</v>
      </c>
      <c r="D50" s="10">
        <v>0</v>
      </c>
      <c r="E50" s="10">
        <f t="shared" si="9"/>
        <v>0</v>
      </c>
      <c r="F50" s="10">
        <v>0</v>
      </c>
      <c r="G50" s="10">
        <v>0</v>
      </c>
      <c r="H50" s="10">
        <f t="shared" si="2"/>
        <v>0</v>
      </c>
    </row>
    <row r="51" spans="1:8" x14ac:dyDescent="0.2">
      <c r="A51" s="3"/>
      <c r="B51" s="4" t="s">
        <v>55</v>
      </c>
      <c r="C51" s="9">
        <v>0</v>
      </c>
      <c r="D51" s="10">
        <v>0</v>
      </c>
      <c r="E51" s="10">
        <f t="shared" si="9"/>
        <v>0</v>
      </c>
      <c r="F51" s="10">
        <v>0</v>
      </c>
      <c r="G51" s="10">
        <v>0</v>
      </c>
      <c r="H51" s="10">
        <f t="shared" si="2"/>
        <v>0</v>
      </c>
    </row>
    <row r="52" spans="1:8" x14ac:dyDescent="0.2">
      <c r="A52" s="3"/>
      <c r="B52" s="4" t="s">
        <v>56</v>
      </c>
      <c r="C52" s="9">
        <f>81000+212440</f>
        <v>293440</v>
      </c>
      <c r="D52" s="10">
        <v>78162</v>
      </c>
      <c r="E52" s="10">
        <f t="shared" si="9"/>
        <v>371602</v>
      </c>
      <c r="F52" s="10">
        <v>14147</v>
      </c>
      <c r="G52" s="10">
        <v>14147</v>
      </c>
      <c r="H52" s="10">
        <f t="shared" si="2"/>
        <v>357455</v>
      </c>
    </row>
    <row r="53" spans="1:8" x14ac:dyDescent="0.2">
      <c r="A53" s="3"/>
      <c r="B53" s="4" t="s">
        <v>57</v>
      </c>
      <c r="C53" s="9">
        <v>0</v>
      </c>
      <c r="D53" s="10">
        <v>0</v>
      </c>
      <c r="E53" s="10">
        <f t="shared" si="9"/>
        <v>0</v>
      </c>
      <c r="F53" s="10">
        <v>0</v>
      </c>
      <c r="G53" s="10">
        <v>0</v>
      </c>
      <c r="H53" s="10">
        <f t="shared" si="2"/>
        <v>0</v>
      </c>
    </row>
    <row r="54" spans="1:8" x14ac:dyDescent="0.2">
      <c r="A54" s="3"/>
      <c r="B54" s="4" t="s">
        <v>58</v>
      </c>
      <c r="C54" s="9">
        <v>39544</v>
      </c>
      <c r="D54" s="10">
        <v>18017</v>
      </c>
      <c r="E54" s="10">
        <f t="shared" si="9"/>
        <v>57561</v>
      </c>
      <c r="F54" s="10">
        <v>0</v>
      </c>
      <c r="G54" s="10">
        <v>0</v>
      </c>
      <c r="H54" s="10">
        <f t="shared" si="2"/>
        <v>57561</v>
      </c>
    </row>
    <row r="55" spans="1:8" x14ac:dyDescent="0.2">
      <c r="A55" s="3"/>
      <c r="B55" s="4" t="s">
        <v>59</v>
      </c>
      <c r="C55" s="9">
        <f>5000+36000</f>
        <v>41000</v>
      </c>
      <c r="D55" s="10">
        <v>-30000</v>
      </c>
      <c r="E55" s="10">
        <f t="shared" si="9"/>
        <v>11000</v>
      </c>
      <c r="F55" s="10">
        <v>0</v>
      </c>
      <c r="G55" s="10">
        <v>0</v>
      </c>
      <c r="H55" s="10">
        <f t="shared" si="2"/>
        <v>11000</v>
      </c>
    </row>
    <row r="56" spans="1:8" x14ac:dyDescent="0.2">
      <c r="A56" s="34" t="s">
        <v>60</v>
      </c>
      <c r="B56" s="35"/>
      <c r="C56" s="7">
        <v>0</v>
      </c>
      <c r="D56" s="8">
        <v>0</v>
      </c>
      <c r="E56" s="10">
        <f t="shared" si="7"/>
        <v>0</v>
      </c>
      <c r="F56" s="8">
        <v>0</v>
      </c>
      <c r="G56" s="8">
        <v>0</v>
      </c>
      <c r="H56" s="10">
        <f t="shared" si="2"/>
        <v>0</v>
      </c>
    </row>
    <row r="57" spans="1:8" x14ac:dyDescent="0.2">
      <c r="A57" s="3"/>
      <c r="B57" s="4" t="s">
        <v>61</v>
      </c>
      <c r="C57" s="9">
        <v>0</v>
      </c>
      <c r="D57" s="10">
        <v>0</v>
      </c>
      <c r="E57" s="10">
        <f t="shared" si="7"/>
        <v>0</v>
      </c>
      <c r="F57" s="10">
        <v>0</v>
      </c>
      <c r="G57" s="10">
        <v>0</v>
      </c>
      <c r="H57" s="10">
        <f t="shared" si="2"/>
        <v>0</v>
      </c>
    </row>
    <row r="58" spans="1:8" x14ac:dyDescent="0.2">
      <c r="A58" s="3"/>
      <c r="B58" s="4" t="s">
        <v>62</v>
      </c>
      <c r="C58" s="9">
        <v>0</v>
      </c>
      <c r="D58" s="10">
        <v>0</v>
      </c>
      <c r="E58" s="10">
        <f t="shared" si="7"/>
        <v>0</v>
      </c>
      <c r="F58" s="10">
        <v>0</v>
      </c>
      <c r="G58" s="10">
        <v>0</v>
      </c>
      <c r="H58" s="10">
        <f t="shared" si="2"/>
        <v>0</v>
      </c>
    </row>
    <row r="59" spans="1:8" x14ac:dyDescent="0.2">
      <c r="A59" s="3"/>
      <c r="B59" s="4" t="s">
        <v>63</v>
      </c>
      <c r="C59" s="9">
        <v>0</v>
      </c>
      <c r="D59" s="10">
        <v>0</v>
      </c>
      <c r="E59" s="10">
        <f t="shared" si="7"/>
        <v>0</v>
      </c>
      <c r="F59" s="10">
        <v>0</v>
      </c>
      <c r="G59" s="10">
        <v>0</v>
      </c>
      <c r="H59" s="10">
        <f t="shared" si="2"/>
        <v>0</v>
      </c>
    </row>
    <row r="60" spans="1:8" x14ac:dyDescent="0.2">
      <c r="A60" s="34" t="s">
        <v>64</v>
      </c>
      <c r="B60" s="35"/>
      <c r="C60" s="7">
        <v>0</v>
      </c>
      <c r="D60" s="8">
        <v>0</v>
      </c>
      <c r="E60" s="10">
        <f t="shared" si="7"/>
        <v>0</v>
      </c>
      <c r="F60" s="8">
        <v>0</v>
      </c>
      <c r="G60" s="8">
        <v>0</v>
      </c>
      <c r="H60" s="10">
        <f t="shared" si="2"/>
        <v>0</v>
      </c>
    </row>
    <row r="61" spans="1:8" x14ac:dyDescent="0.2">
      <c r="A61" s="3"/>
      <c r="B61" s="4" t="s">
        <v>65</v>
      </c>
      <c r="C61" s="9">
        <v>0</v>
      </c>
      <c r="D61" s="10">
        <v>0</v>
      </c>
      <c r="E61" s="10">
        <f t="shared" si="7"/>
        <v>0</v>
      </c>
      <c r="F61" s="10">
        <v>0</v>
      </c>
      <c r="G61" s="10">
        <v>0</v>
      </c>
      <c r="H61" s="10">
        <f t="shared" si="2"/>
        <v>0</v>
      </c>
    </row>
    <row r="62" spans="1:8" x14ac:dyDescent="0.2">
      <c r="A62" s="3"/>
      <c r="B62" s="4" t="s">
        <v>66</v>
      </c>
      <c r="C62" s="9">
        <v>0</v>
      </c>
      <c r="D62" s="10">
        <v>0</v>
      </c>
      <c r="E62" s="10">
        <f t="shared" si="7"/>
        <v>0</v>
      </c>
      <c r="F62" s="10">
        <v>0</v>
      </c>
      <c r="G62" s="10">
        <v>0</v>
      </c>
      <c r="H62" s="10">
        <f t="shared" si="2"/>
        <v>0</v>
      </c>
    </row>
    <row r="63" spans="1:8" x14ac:dyDescent="0.2">
      <c r="A63" s="3"/>
      <c r="B63" s="4" t="s">
        <v>67</v>
      </c>
      <c r="C63" s="9">
        <v>0</v>
      </c>
      <c r="D63" s="10">
        <v>0</v>
      </c>
      <c r="E63" s="10">
        <f t="shared" si="7"/>
        <v>0</v>
      </c>
      <c r="F63" s="10">
        <v>0</v>
      </c>
      <c r="G63" s="10">
        <v>0</v>
      </c>
      <c r="H63" s="10">
        <f t="shared" si="2"/>
        <v>0</v>
      </c>
    </row>
    <row r="64" spans="1:8" x14ac:dyDescent="0.2">
      <c r="A64" s="3"/>
      <c r="B64" s="4" t="s">
        <v>68</v>
      </c>
      <c r="C64" s="9">
        <v>0</v>
      </c>
      <c r="D64" s="10">
        <v>0</v>
      </c>
      <c r="E64" s="10">
        <f t="shared" si="7"/>
        <v>0</v>
      </c>
      <c r="F64" s="10">
        <v>0</v>
      </c>
      <c r="G64" s="10">
        <v>0</v>
      </c>
      <c r="H64" s="10">
        <f t="shared" si="2"/>
        <v>0</v>
      </c>
    </row>
    <row r="65" spans="1:8" x14ac:dyDescent="0.2">
      <c r="A65" s="3"/>
      <c r="B65" s="4" t="s">
        <v>69</v>
      </c>
      <c r="C65" s="9">
        <v>0</v>
      </c>
      <c r="D65" s="10">
        <v>0</v>
      </c>
      <c r="E65" s="10">
        <f t="shared" si="7"/>
        <v>0</v>
      </c>
      <c r="F65" s="10">
        <v>0</v>
      </c>
      <c r="G65" s="10">
        <v>0</v>
      </c>
      <c r="H65" s="10">
        <f t="shared" si="2"/>
        <v>0</v>
      </c>
    </row>
    <row r="66" spans="1:8" x14ac:dyDescent="0.2">
      <c r="A66" s="3"/>
      <c r="B66" s="4" t="s">
        <v>70</v>
      </c>
      <c r="C66" s="9">
        <v>0</v>
      </c>
      <c r="D66" s="10">
        <v>0</v>
      </c>
      <c r="E66" s="10">
        <f t="shared" si="7"/>
        <v>0</v>
      </c>
      <c r="F66" s="10">
        <v>0</v>
      </c>
      <c r="G66" s="10">
        <v>0</v>
      </c>
      <c r="H66" s="10">
        <f t="shared" si="2"/>
        <v>0</v>
      </c>
    </row>
    <row r="67" spans="1:8" x14ac:dyDescent="0.2">
      <c r="A67" s="3"/>
      <c r="B67" s="4" t="s">
        <v>71</v>
      </c>
      <c r="C67" s="9">
        <v>0</v>
      </c>
      <c r="D67" s="10">
        <v>0</v>
      </c>
      <c r="E67" s="10">
        <f t="shared" si="7"/>
        <v>0</v>
      </c>
      <c r="F67" s="10">
        <v>0</v>
      </c>
      <c r="G67" s="10">
        <v>0</v>
      </c>
      <c r="H67" s="10">
        <f t="shared" si="2"/>
        <v>0</v>
      </c>
    </row>
    <row r="68" spans="1:8" ht="11.25" customHeight="1" x14ac:dyDescent="0.2">
      <c r="A68" s="34" t="s">
        <v>72</v>
      </c>
      <c r="B68" s="35"/>
      <c r="C68" s="7">
        <v>0</v>
      </c>
      <c r="D68" s="8">
        <v>0</v>
      </c>
      <c r="E68" s="10">
        <f t="shared" si="7"/>
        <v>0</v>
      </c>
      <c r="F68" s="8">
        <v>0</v>
      </c>
      <c r="G68" s="8">
        <v>0</v>
      </c>
      <c r="H68" s="10">
        <f t="shared" si="2"/>
        <v>0</v>
      </c>
    </row>
    <row r="69" spans="1:8" x14ac:dyDescent="0.2">
      <c r="A69" s="3"/>
      <c r="B69" s="4" t="s">
        <v>73</v>
      </c>
      <c r="C69" s="9">
        <v>0</v>
      </c>
      <c r="D69" s="10">
        <v>0</v>
      </c>
      <c r="E69" s="10">
        <f t="shared" si="7"/>
        <v>0</v>
      </c>
      <c r="F69" s="10">
        <v>0</v>
      </c>
      <c r="G69" s="10">
        <v>0</v>
      </c>
      <c r="H69" s="10">
        <f t="shared" si="2"/>
        <v>0</v>
      </c>
    </row>
    <row r="70" spans="1:8" x14ac:dyDescent="0.2">
      <c r="A70" s="3"/>
      <c r="B70" s="4" t="s">
        <v>74</v>
      </c>
      <c r="C70" s="9">
        <v>0</v>
      </c>
      <c r="D70" s="10">
        <v>0</v>
      </c>
      <c r="E70" s="10">
        <f t="shared" si="7"/>
        <v>0</v>
      </c>
      <c r="F70" s="10">
        <v>0</v>
      </c>
      <c r="G70" s="10">
        <v>0</v>
      </c>
      <c r="H70" s="10">
        <f t="shared" si="2"/>
        <v>0</v>
      </c>
    </row>
    <row r="71" spans="1:8" x14ac:dyDescent="0.2">
      <c r="A71" s="3"/>
      <c r="B71" s="4" t="s">
        <v>75</v>
      </c>
      <c r="C71" s="9">
        <v>0</v>
      </c>
      <c r="D71" s="10">
        <v>0</v>
      </c>
      <c r="E71" s="10">
        <f t="shared" si="7"/>
        <v>0</v>
      </c>
      <c r="F71" s="10">
        <v>0</v>
      </c>
      <c r="G71" s="10">
        <v>0</v>
      </c>
      <c r="H71" s="10">
        <f t="shared" si="2"/>
        <v>0</v>
      </c>
    </row>
    <row r="72" spans="1:8" x14ac:dyDescent="0.2">
      <c r="A72" s="34" t="s">
        <v>76</v>
      </c>
      <c r="B72" s="35"/>
      <c r="C72" s="7">
        <v>0</v>
      </c>
      <c r="D72" s="8">
        <v>0</v>
      </c>
      <c r="E72" s="10">
        <f t="shared" si="7"/>
        <v>0</v>
      </c>
      <c r="F72" s="8">
        <v>0</v>
      </c>
      <c r="G72" s="8">
        <v>0</v>
      </c>
      <c r="H72" s="10">
        <f t="shared" si="2"/>
        <v>0</v>
      </c>
    </row>
    <row r="73" spans="1:8" x14ac:dyDescent="0.2">
      <c r="A73" s="3"/>
      <c r="B73" s="4" t="s">
        <v>77</v>
      </c>
      <c r="C73" s="9">
        <v>0</v>
      </c>
      <c r="D73" s="10">
        <v>0</v>
      </c>
      <c r="E73" s="10">
        <f t="shared" si="7"/>
        <v>0</v>
      </c>
      <c r="F73" s="10">
        <v>0</v>
      </c>
      <c r="G73" s="10">
        <v>0</v>
      </c>
      <c r="H73" s="10">
        <f t="shared" si="2"/>
        <v>0</v>
      </c>
    </row>
    <row r="74" spans="1:8" x14ac:dyDescent="0.2">
      <c r="A74" s="3"/>
      <c r="B74" s="4" t="s">
        <v>78</v>
      </c>
      <c r="C74" s="9">
        <v>0</v>
      </c>
      <c r="D74" s="10">
        <v>0</v>
      </c>
      <c r="E74" s="10">
        <f t="shared" ref="E74:E79" si="10">+C74+D74</f>
        <v>0</v>
      </c>
      <c r="F74" s="10">
        <v>0</v>
      </c>
      <c r="G74" s="10">
        <v>0</v>
      </c>
      <c r="H74" s="10">
        <f t="shared" ref="H74:H79" si="11">+E74-F74</f>
        <v>0</v>
      </c>
    </row>
    <row r="75" spans="1:8" x14ac:dyDescent="0.2">
      <c r="A75" s="3"/>
      <c r="B75" s="4" t="s">
        <v>79</v>
      </c>
      <c r="C75" s="9">
        <v>0</v>
      </c>
      <c r="D75" s="10">
        <v>0</v>
      </c>
      <c r="E75" s="10">
        <f t="shared" si="10"/>
        <v>0</v>
      </c>
      <c r="F75" s="10">
        <v>0</v>
      </c>
      <c r="G75" s="10">
        <v>0</v>
      </c>
      <c r="H75" s="10">
        <f t="shared" si="11"/>
        <v>0</v>
      </c>
    </row>
    <row r="76" spans="1:8" x14ac:dyDescent="0.2">
      <c r="A76" s="3"/>
      <c r="B76" s="4" t="s">
        <v>80</v>
      </c>
      <c r="C76" s="9">
        <v>0</v>
      </c>
      <c r="D76" s="10">
        <v>0</v>
      </c>
      <c r="E76" s="10">
        <f t="shared" si="10"/>
        <v>0</v>
      </c>
      <c r="F76" s="10">
        <v>0</v>
      </c>
      <c r="G76" s="10">
        <v>0</v>
      </c>
      <c r="H76" s="10">
        <f t="shared" si="11"/>
        <v>0</v>
      </c>
    </row>
    <row r="77" spans="1:8" x14ac:dyDescent="0.2">
      <c r="A77" s="3"/>
      <c r="B77" s="4" t="s">
        <v>81</v>
      </c>
      <c r="C77" s="9">
        <v>0</v>
      </c>
      <c r="D77" s="10">
        <v>0</v>
      </c>
      <c r="E77" s="10">
        <f t="shared" si="10"/>
        <v>0</v>
      </c>
      <c r="F77" s="10">
        <v>0</v>
      </c>
      <c r="G77" s="10">
        <v>0</v>
      </c>
      <c r="H77" s="10">
        <f t="shared" si="11"/>
        <v>0</v>
      </c>
    </row>
    <row r="78" spans="1:8" x14ac:dyDescent="0.2">
      <c r="A78" s="3"/>
      <c r="B78" s="4" t="s">
        <v>82</v>
      </c>
      <c r="C78" s="9">
        <v>0</v>
      </c>
      <c r="D78" s="10">
        <v>0</v>
      </c>
      <c r="E78" s="10">
        <f t="shared" si="10"/>
        <v>0</v>
      </c>
      <c r="F78" s="10">
        <v>0</v>
      </c>
      <c r="G78" s="10">
        <v>0</v>
      </c>
      <c r="H78" s="10">
        <f t="shared" si="11"/>
        <v>0</v>
      </c>
    </row>
    <row r="79" spans="1:8" ht="12" thickBot="1" x14ac:dyDescent="0.25">
      <c r="A79" s="3"/>
      <c r="B79" s="4" t="s">
        <v>83</v>
      </c>
      <c r="C79" s="9">
        <v>0</v>
      </c>
      <c r="D79" s="10">
        <v>0</v>
      </c>
      <c r="E79" s="10">
        <f t="shared" si="10"/>
        <v>0</v>
      </c>
      <c r="F79" s="10">
        <v>0</v>
      </c>
      <c r="G79" s="10">
        <v>0</v>
      </c>
      <c r="H79" s="10">
        <f t="shared" si="11"/>
        <v>0</v>
      </c>
    </row>
    <row r="80" spans="1:8" ht="12" thickBot="1" x14ac:dyDescent="0.25">
      <c r="A80" s="5"/>
      <c r="B80" s="6" t="s">
        <v>84</v>
      </c>
      <c r="C80" s="11">
        <f>+C8+C16+C26+C36+C46+C56+C60+C68+C72</f>
        <v>84981311</v>
      </c>
      <c r="D80" s="11">
        <f t="shared" ref="D80:H80" si="12">+D8+D16+D26+D36+D46+D56+D60+D68+D72</f>
        <v>1208941</v>
      </c>
      <c r="E80" s="11">
        <f t="shared" si="12"/>
        <v>86190252</v>
      </c>
      <c r="F80" s="11">
        <f t="shared" si="12"/>
        <v>38510265</v>
      </c>
      <c r="G80" s="11">
        <f t="shared" si="12"/>
        <v>31388533</v>
      </c>
      <c r="H80" s="11">
        <f t="shared" si="12"/>
        <v>47679987</v>
      </c>
    </row>
    <row r="81" spans="1:8" x14ac:dyDescent="0.2">
      <c r="A81" s="12"/>
      <c r="B81" s="12"/>
      <c r="C81" s="12"/>
      <c r="D81" s="12"/>
      <c r="E81" s="12"/>
      <c r="F81" s="12"/>
      <c r="G81" s="12"/>
      <c r="H81" s="12"/>
    </row>
    <row r="82" spans="1:8" x14ac:dyDescent="0.2">
      <c r="A82" s="12"/>
      <c r="B82" s="12"/>
      <c r="C82" s="12"/>
      <c r="D82" s="12"/>
      <c r="E82" s="12"/>
      <c r="F82" s="12"/>
      <c r="G82" s="12"/>
      <c r="H82" s="12"/>
    </row>
    <row r="83" spans="1:8" x14ac:dyDescent="0.2">
      <c r="A83" s="13" t="s">
        <v>86</v>
      </c>
      <c r="B83" s="12"/>
      <c r="C83" s="12"/>
      <c r="D83" s="12"/>
      <c r="E83" s="12"/>
      <c r="F83" s="12"/>
      <c r="G83" s="12"/>
      <c r="H83" s="12"/>
    </row>
    <row r="84" spans="1:8" x14ac:dyDescent="0.2">
      <c r="A84" s="12"/>
      <c r="B84" s="12"/>
      <c r="C84" s="12"/>
      <c r="D84" s="12"/>
      <c r="E84" s="12"/>
      <c r="F84" s="12"/>
      <c r="G84" s="12"/>
      <c r="H84" s="12"/>
    </row>
    <row r="85" spans="1:8" x14ac:dyDescent="0.2">
      <c r="A85" s="12"/>
      <c r="B85" s="12"/>
      <c r="C85" s="12"/>
      <c r="D85" s="12"/>
      <c r="E85" s="12"/>
      <c r="F85" s="12"/>
      <c r="G85" s="12"/>
      <c r="H85" s="12"/>
    </row>
  </sheetData>
  <mergeCells count="16">
    <mergeCell ref="A60:B60"/>
    <mergeCell ref="A68:B68"/>
    <mergeCell ref="A72:B72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EAPECOG_2do_2018</vt:lpstr>
      <vt:lpstr>EAPECOG_2do_2018!Área_de_impresión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2018-07-23T17:45:59Z</cp:lastPrinted>
  <dcterms:created xsi:type="dcterms:W3CDTF">2018-02-08T18:25:43Z</dcterms:created>
  <dcterms:modified xsi:type="dcterms:W3CDTF">2018-07-23T17:46:06Z</dcterms:modified>
</cp:coreProperties>
</file>